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<sst xmlns="http://schemas.openxmlformats.org/spreadsheetml/2006/main" count="143" uniqueCount="88">
  <si>
    <t>南京特殊教育师范学院教师教学工作量统计表（主表）</t>
  </si>
  <si>
    <r>
      <rPr>
        <sz val="12"/>
        <rFont val="宋体"/>
        <charset val="134"/>
      </rPr>
      <t>（</t>
    </r>
    <r>
      <rPr>
        <u/>
        <sz val="12"/>
        <rFont val="宋体"/>
        <charset val="134"/>
      </rPr>
      <t xml:space="preserve">    </t>
    </r>
    <r>
      <rPr>
        <u/>
        <sz val="12"/>
        <rFont val="Times New Roman"/>
        <charset val="134"/>
      </rPr>
      <t xml:space="preserve"> </t>
    </r>
    <r>
      <rPr>
        <sz val="12"/>
        <rFont val="Times New Roman"/>
        <charset val="134"/>
      </rPr>
      <t>—</t>
    </r>
    <r>
      <rPr>
        <u/>
        <sz val="12"/>
        <rFont val="宋体"/>
        <charset val="134"/>
      </rPr>
      <t xml:space="preserve">    </t>
    </r>
    <r>
      <rPr>
        <u/>
        <sz val="12"/>
        <rFont val="Times New Roman"/>
        <charset val="134"/>
      </rPr>
      <t xml:space="preserve"> </t>
    </r>
    <r>
      <rPr>
        <sz val="12"/>
        <rFont val="宋体"/>
        <charset val="134"/>
      </rPr>
      <t>学年第</t>
    </r>
    <r>
      <rPr>
        <u/>
        <sz val="12"/>
        <rFont val="Times New Roman"/>
        <charset val="134"/>
      </rPr>
      <t xml:space="preserve"> </t>
    </r>
    <r>
      <rPr>
        <u/>
        <sz val="12"/>
        <rFont val="宋体"/>
        <charset val="134"/>
      </rPr>
      <t xml:space="preserve">  </t>
    </r>
    <r>
      <rPr>
        <u/>
        <sz val="12"/>
        <rFont val="Times New Roman"/>
        <charset val="134"/>
      </rPr>
      <t xml:space="preserve"> </t>
    </r>
    <r>
      <rPr>
        <sz val="12"/>
        <rFont val="宋体"/>
        <charset val="134"/>
      </rPr>
      <t>学期）</t>
    </r>
  </si>
  <si>
    <t>学院（部）名称:</t>
  </si>
  <si>
    <t>教师姓名:</t>
  </si>
  <si>
    <t>职称:</t>
  </si>
  <si>
    <t>课程名称</t>
  </si>
  <si>
    <t>课程大类</t>
  </si>
  <si>
    <t>原计划
总课时</t>
  </si>
  <si>
    <t>授课对象</t>
  </si>
  <si>
    <t>班级人数</t>
  </si>
  <si>
    <t>不足30人
原因 I类</t>
  </si>
  <si>
    <t>融合生数
非Ⅶ，Ⅷ类</t>
  </si>
  <si>
    <t>课时优惠
I.Ⅳ.Ⅶ类</t>
  </si>
  <si>
    <t>作业次数</t>
  </si>
  <si>
    <t>校区系数</t>
  </si>
  <si>
    <t>课时数</t>
  </si>
  <si>
    <t>备注</t>
  </si>
  <si>
    <t>教学总课时</t>
  </si>
  <si>
    <t>教师
签名</t>
  </si>
  <si>
    <t>审核人
签名</t>
  </si>
  <si>
    <t>学院（部）负责人意见：</t>
  </si>
  <si>
    <t xml:space="preserve">     年    月    日</t>
  </si>
  <si>
    <t>教务处意见：</t>
  </si>
  <si>
    <t xml:space="preserve">      年    月    日 </t>
  </si>
  <si>
    <r>
      <rPr>
        <sz val="10"/>
        <rFont val="宋体"/>
        <charset val="134"/>
      </rPr>
      <t xml:space="preserve">填表说明：
</t>
    </r>
    <r>
      <rPr>
        <sz val="9"/>
        <rFont val="宋体"/>
        <charset val="134"/>
      </rPr>
      <t>1、本工作量统计表分主表、副表1、副表2和副表3，为同一工作表，切勿剪切分离；
2、本表格内含计算公式，请勿擅自修改；</t>
    </r>
  </si>
  <si>
    <t xml:space="preserve">
3、由多名指导老师分配的课时，需要在“简要说明”中说明；
4、本学期参加业务实践的教师，不需要将业务实践折合课时数，但需在备注中说明；
5、长期病假或产假的教师，需在备注中说明，并注明休假的起止时间。
</t>
  </si>
  <si>
    <t>南京特殊教育师范学院教师教学工作量统计表（副表1）</t>
  </si>
  <si>
    <t>实践活动</t>
  </si>
  <si>
    <t>项目名称</t>
  </si>
  <si>
    <t>数量</t>
  </si>
  <si>
    <t>单位</t>
  </si>
  <si>
    <t>相关参数</t>
  </si>
  <si>
    <t>简要说明（起止时间及相关人员等）</t>
  </si>
  <si>
    <t>可分配课时</t>
  </si>
  <si>
    <t>指导毕业设计（论文）</t>
  </si>
  <si>
    <t>人（指导）</t>
  </si>
  <si>
    <t>理科</t>
  </si>
  <si>
    <t>文科</t>
  </si>
  <si>
    <t>聋生</t>
  </si>
  <si>
    <t>专科</t>
  </si>
  <si>
    <t>教育及专业见习、美术写生</t>
  </si>
  <si>
    <t>天（天数）</t>
  </si>
  <si>
    <t>无</t>
  </si>
  <si>
    <t>校内实习</t>
  </si>
  <si>
    <t>校外带队</t>
  </si>
  <si>
    <t>个（基地）</t>
  </si>
  <si>
    <t>校外实习</t>
  </si>
  <si>
    <t>指导大学生创新创业训练计划（准予结题）</t>
  </si>
  <si>
    <t>个（指导）</t>
  </si>
  <si>
    <t>国家级</t>
  </si>
  <si>
    <t>省级</t>
  </si>
  <si>
    <t>校级</t>
  </si>
  <si>
    <t>指导学生学术科技创新</t>
  </si>
  <si>
    <t>国家级社会力量</t>
  </si>
  <si>
    <t>省级社会力量</t>
  </si>
  <si>
    <t>市级</t>
  </si>
  <si>
    <t>指导学生参加学科竞赛、职业技能竞赛、展示</t>
  </si>
  <si>
    <t>本项
小计</t>
  </si>
  <si>
    <t>审核人（部门）
签名（盖章）</t>
  </si>
  <si>
    <t>南京特殊教育师范学院教师教学工作量统计表（副表2）</t>
  </si>
  <si>
    <t>教研活动</t>
  </si>
  <si>
    <t>教学大纲编制</t>
  </si>
  <si>
    <t>门（课程）</t>
  </si>
  <si>
    <t>2022年秋学期不填</t>
  </si>
  <si>
    <t>教学公开课</t>
  </si>
  <si>
    <t>次（开课）</t>
  </si>
  <si>
    <t>春学期填报</t>
  </si>
  <si>
    <t>担任新入职教师导师</t>
  </si>
  <si>
    <t>学期</t>
  </si>
  <si>
    <t>人才培养方案制定</t>
  </si>
  <si>
    <t>社团活动</t>
  </si>
  <si>
    <t>课程性质</t>
  </si>
  <si>
    <t>指导暑期社会实践</t>
  </si>
  <si>
    <t>重点团队</t>
  </si>
  <si>
    <t>中心团队</t>
  </si>
  <si>
    <t>小分队</t>
  </si>
  <si>
    <t>指导大学生艺术团</t>
  </si>
  <si>
    <t>指导学生社团活动</t>
  </si>
  <si>
    <t>实践课程</t>
  </si>
  <si>
    <t>秋学期填报</t>
  </si>
  <si>
    <t>南京特殊教育师范学院教师教学工作量统计表（副表3）</t>
  </si>
  <si>
    <t>评估工作</t>
  </si>
  <si>
    <t>职称/职务</t>
  </si>
  <si>
    <t>分配工作量（课时）</t>
  </si>
  <si>
    <t>教师签名</t>
  </si>
  <si>
    <t>审核人签名</t>
  </si>
  <si>
    <t xml:space="preserve">年    月    日  </t>
  </si>
  <si>
    <t>年    月    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</si>
</sst>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31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2"/>
      <name val="Times New Roman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8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2"/>
      <name val="宋体"/>
      <charset val="134"/>
    </font>
    <font>
      <u/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 diagonalDown="1">
      <left style="thin">
        <color auto="1"/>
      </left>
      <right/>
      <top style="thin">
        <color auto="1"/>
      </top>
      <bottom style="medium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0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1" applyNumberFormat="0" applyFill="0" applyAlignment="0" applyProtection="0">
      <alignment vertical="center"/>
    </xf>
    <xf numFmtId="0" fontId="21" fillId="0" borderId="6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3" applyNumberFormat="0" applyAlignment="0" applyProtection="0">
      <alignment vertical="center"/>
    </xf>
    <xf numFmtId="0" fontId="23" fillId="11" borderId="59" applyNumberFormat="0" applyAlignment="0" applyProtection="0">
      <alignment vertical="center"/>
    </xf>
    <xf numFmtId="0" fontId="24" fillId="12" borderId="64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65" applyNumberFormat="0" applyFill="0" applyAlignment="0" applyProtection="0">
      <alignment vertical="center"/>
    </xf>
    <xf numFmtId="0" fontId="26" fillId="0" borderId="66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176" fontId="5" fillId="0" borderId="0" xfId="0" applyNumberFormat="1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7" fillId="0" borderId="48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42" xfId="0" applyBorder="1" applyAlignment="1">
      <alignment horizontal="center" vertical="center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45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5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left" vertical="center"/>
    </xf>
    <xf numFmtId="0" fontId="0" fillId="0" borderId="50" xfId="0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right" vertical="center" indent="2"/>
    </xf>
    <xf numFmtId="0" fontId="0" fillId="0" borderId="13" xfId="0" applyBorder="1" applyAlignment="1">
      <alignment horizontal="right" vertical="center" indent="2"/>
    </xf>
    <xf numFmtId="0" fontId="0" fillId="0" borderId="46" xfId="0" applyBorder="1" applyAlignment="1">
      <alignment horizontal="right" vertical="center" indent="2"/>
    </xf>
    <xf numFmtId="0" fontId="0" fillId="0" borderId="1" xfId="0" applyBorder="1" applyAlignment="1">
      <alignment horizontal="right" vertical="center" indent="2"/>
    </xf>
    <xf numFmtId="0" fontId="0" fillId="0" borderId="47" xfId="0" applyBorder="1" applyAlignment="1">
      <alignment horizontal="right" vertical="center" indent="2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94"/>
  <sheetViews>
    <sheetView tabSelected="1" topLeftCell="A83" workbookViewId="0">
      <selection activeCell="N67" sqref="N67"/>
    </sheetView>
  </sheetViews>
  <sheetFormatPr defaultColWidth="9" defaultRowHeight="13.5"/>
  <cols>
    <col min="1" max="1" width="19.775" customWidth="1"/>
    <col min="2" max="2" width="9.775" customWidth="1"/>
    <col min="3" max="3" width="7.33333333333333" customWidth="1"/>
    <col min="4" max="4" width="12" customWidth="1"/>
    <col min="5" max="5" width="9.775" customWidth="1"/>
    <col min="6" max="6" width="7.88333333333333" customWidth="1"/>
    <col min="7" max="7" width="16.6666666666667" customWidth="1"/>
    <col min="8" max="8" width="5.55833333333333" customWidth="1"/>
    <col min="9" max="9" width="10" customWidth="1"/>
    <col min="10" max="10" width="10.1083333333333" customWidth="1"/>
    <col min="11" max="11" width="9" customWidth="1"/>
    <col min="12" max="12" width="9.33333333333333" customWidth="1"/>
    <col min="13" max="14" width="9" customWidth="1"/>
    <col min="16" max="16" width="26.8833333333333" customWidth="1"/>
  </cols>
  <sheetData>
    <row r="1" ht="20.25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1"/>
    </row>
    <row r="2" ht="18" customHeight="1" spans="1:13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25.05" customHeight="1" spans="1:13">
      <c r="A3" s="5" t="s">
        <v>2</v>
      </c>
      <c r="B3" s="6"/>
      <c r="C3" s="6"/>
      <c r="D3" s="6"/>
      <c r="E3" s="7" t="s">
        <v>3</v>
      </c>
      <c r="F3" s="8"/>
      <c r="G3" s="8"/>
      <c r="H3" s="8"/>
      <c r="I3" s="90"/>
      <c r="J3" s="8"/>
      <c r="K3" s="77" t="s">
        <v>4</v>
      </c>
      <c r="L3" s="7"/>
      <c r="M3" s="91"/>
    </row>
    <row r="4" ht="26.1" customHeight="1" spans="1:15">
      <c r="A4" s="9" t="s">
        <v>5</v>
      </c>
      <c r="B4" s="10" t="s">
        <v>6</v>
      </c>
      <c r="C4" s="11"/>
      <c r="D4" s="11"/>
      <c r="E4" s="12"/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92" t="s">
        <v>16</v>
      </c>
    </row>
    <row r="5" ht="18" customHeight="1" spans="1:18">
      <c r="A5" s="14"/>
      <c r="B5" s="15"/>
      <c r="C5" s="16"/>
      <c r="D5" s="16"/>
      <c r="E5" s="16"/>
      <c r="F5" s="17"/>
      <c r="G5" s="15"/>
      <c r="H5" s="17"/>
      <c r="I5" s="17"/>
      <c r="J5" s="17"/>
      <c r="K5" s="93"/>
      <c r="L5" s="17"/>
      <c r="M5" s="17"/>
      <c r="N5" s="94">
        <f>(IF(ISNUMBER(FIND("Ⅰ类",B5)),IF(H5&gt;=200,(1+(150*0.008))*F5,IF(H5&gt;50,(1+((H5-50)*0.008))*F5,IF(H5&gt;=30,F5,IF(H5&gt;=30,F5,IF(ISNUMBER(FIND("招生",I5)),F5,IF(H5&gt;=16,F5*0.9,F5*0.8)))))),IF(ISNUMBER(FIND("Ⅱ类",B5)),IF(H5&gt;=200,(1+(150*0.008))*F5,IF(H5&gt;50,(1+((H5-50)*0.008))*F5,IF(H5&gt;=30,F5,IF(H5&gt;=30,F5,IF(ISNUMBER(FIND("招生",I5)),F5,IF(H5&gt;=16,F5*0.9,F5*0.8)))))),IF(ISNUMBER(FIND("Ⅲ类",B5)),IF(H5&gt;50,(1+((H5-50)*0.008))*F5,F5),IF(ISNUMBER(FIND("Ⅳ类",B5)),IF(H5&gt;30,(1+((H5-30)*0.008))*F5,F5),IF(ISNUMBER(FIND("Ⅴ类",B5)),IF(H5&gt;=5,F5,F5*0.8),IF(ISNUMBER(FIND("Ⅵ类",B5)),IF(H5&gt;=10,F5,F5*0.8),IF(ISNUMBER(FIND("Ⅶ类",B5)),IF(H5&gt;60,(1.15+(60*0.012))*F5,IF(H5&gt;=10,(1.15+((H5-10)*0.012))*F5,F5)),IF(ISNUMBER(FIND("Ⅷ类",B5)),IF(H5&gt;200,(1+150*0.008)*F5,IF(H5&gt;50,(1+(H5-50)*0.008)*F5,F5)),IF(ISNUMBER(FIND("IX类",B5)),F5*0.6,0)))))))))+IF(OR(ISNUMBER(FIND("Ⅰ类",B5)),ISNUMBER(FIND("Ⅳ类",B5)),ISNUMBER(FIND("Ⅶ类",B5))),IF(K5="新开",F5*0.2,IF(K5="首算",F5*0.1,0)),0)+IF(OR(ISNUMBER(FIND("Ⅰ类",B5)),ISNUMBER(FIND("Ⅱ类",B5)),ISNUMBER(FIND("Ⅲ类",B5)),ISNUMBER(FIND("Ⅳ类",B5)),ISNUMBER(FIND("Ⅴ类",B5)),ISNUMBER(FIND("Ⅵ类",B5))),F5*J5*0.004,0))*IF(L5&gt;6,1+(L5-6)*0.01,1)*IF(OR(ISNUMBER(FIND("江宁",M5)),ISNUMBER(FIND("浦口",M5)),),1.2,1)</f>
        <v>0</v>
      </c>
      <c r="O5" s="95"/>
      <c r="R5" s="121"/>
    </row>
    <row r="6" ht="18" customHeight="1" spans="1:18">
      <c r="A6" s="14"/>
      <c r="B6" s="15"/>
      <c r="C6" s="16"/>
      <c r="D6" s="16"/>
      <c r="E6" s="16"/>
      <c r="F6" s="17"/>
      <c r="G6" s="18"/>
      <c r="H6" s="17"/>
      <c r="I6" s="17"/>
      <c r="J6" s="17"/>
      <c r="K6" s="93"/>
      <c r="L6" s="17"/>
      <c r="M6" s="17"/>
      <c r="N6" s="94">
        <f t="shared" ref="N6:N15" si="0">(IF(ISNUMBER(FIND("Ⅰ类",B6)),IF(H6&gt;=200,(1+(150*0.008))*F6,IF(H6&gt;50,(1+((H6-50)*0.008))*F6,IF(H6&gt;=30,F6,IF(H6&gt;=30,F6,IF(ISNUMBER(FIND("招生",I6)),F6,IF(H6&gt;=16,F6*0.9,F6*0.8)))))),IF(ISNUMBER(FIND("Ⅱ类",B6)),IF(H6&gt;=200,(1+(150*0.008))*F6,IF(H6&gt;50,(1+((H6-50)*0.008))*F6,IF(H6&gt;=30,F6,IF(H6&gt;=30,F6,IF(ISNUMBER(FIND("招生",I6)),F6,IF(H6&gt;=16,F6*0.9,F6*0.8)))))),IF(ISNUMBER(FIND("Ⅲ类",B6)),IF(H6&gt;50,(1+((H6-50)*0.008))*F6,F6),IF(ISNUMBER(FIND("Ⅳ类",B6)),IF(H6&gt;30,(1+((H6-30)*0.008))*F6,F6),IF(ISNUMBER(FIND("Ⅴ类",B6)),IF(H6&gt;=5,F6,F6*0.8),IF(ISNUMBER(FIND("Ⅵ类",B6)),IF(H6&gt;=10,F6,F6*0.8),IF(ISNUMBER(FIND("Ⅶ类",B6)),IF(H6&gt;60,(1.15+(60*0.012))*F6,IF(H6&gt;=10,(1.15+((H6-10)*0.012))*F6,F6)),IF(ISNUMBER(FIND("Ⅷ类",B6)),IF(H6&gt;200,(1+150*0.008)*F6,IF(H6&gt;50,(1+(H6-50)*0.008)*F6,F6)),IF(ISNUMBER(FIND("IX类",B6)),F6*0.6,0)))))))))+IF(OR(ISNUMBER(FIND("Ⅰ类",B6)),ISNUMBER(FIND("Ⅳ类",B6)),ISNUMBER(FIND("Ⅶ类",B6))),IF(K6="新开",F6*0.2,IF(K6="首算",F6*0.1,0)),0)+IF(OR(ISNUMBER(FIND("Ⅰ类",B6)),ISNUMBER(FIND("Ⅱ类",B6)),ISNUMBER(FIND("Ⅲ类",B6)),ISNUMBER(FIND("Ⅳ类",B6)),ISNUMBER(FIND("Ⅴ类",B6)),ISNUMBER(FIND("Ⅵ类",B6))),F6*J6*0.004,0))*IF(L6&gt;6,1+(L6-6)*0.01,1)*IF(OR(ISNUMBER(FIND("江宁",M6)),ISNUMBER(FIND("浦口",M6)),),1.2,1)</f>
        <v>0</v>
      </c>
      <c r="O6" s="96"/>
      <c r="R6" s="121"/>
    </row>
    <row r="7" ht="18" customHeight="1" spans="1:18">
      <c r="A7" s="14"/>
      <c r="B7" s="15"/>
      <c r="C7" s="16"/>
      <c r="D7" s="16"/>
      <c r="E7" s="16"/>
      <c r="F7" s="17"/>
      <c r="G7" s="18"/>
      <c r="H7" s="17"/>
      <c r="I7" s="17"/>
      <c r="J7" s="17"/>
      <c r="K7" s="93"/>
      <c r="L7" s="17"/>
      <c r="M7" s="17"/>
      <c r="N7" s="94">
        <f t="shared" si="0"/>
        <v>0</v>
      </c>
      <c r="O7" s="96"/>
      <c r="R7" s="121"/>
    </row>
    <row r="8" ht="18" customHeight="1" spans="1:18">
      <c r="A8" s="14"/>
      <c r="B8" s="15"/>
      <c r="C8" s="16"/>
      <c r="D8" s="16"/>
      <c r="E8" s="16"/>
      <c r="F8" s="17"/>
      <c r="G8" s="19"/>
      <c r="H8" s="17"/>
      <c r="I8" s="17"/>
      <c r="J8" s="17"/>
      <c r="K8" s="93"/>
      <c r="L8" s="17"/>
      <c r="M8" s="17"/>
      <c r="N8" s="94">
        <f t="shared" si="0"/>
        <v>0</v>
      </c>
      <c r="O8" s="96"/>
      <c r="R8" s="121"/>
    </row>
    <row r="9" ht="18" customHeight="1" spans="1:18">
      <c r="A9" s="14"/>
      <c r="B9" s="15"/>
      <c r="C9" s="16"/>
      <c r="D9" s="16"/>
      <c r="E9" s="16"/>
      <c r="F9" s="17"/>
      <c r="G9" s="15"/>
      <c r="H9" s="17"/>
      <c r="I9" s="17"/>
      <c r="J9" s="17"/>
      <c r="K9" s="93"/>
      <c r="L9" s="17"/>
      <c r="M9" s="17"/>
      <c r="N9" s="94">
        <f t="shared" si="0"/>
        <v>0</v>
      </c>
      <c r="O9" s="96"/>
      <c r="R9" s="121"/>
    </row>
    <row r="10" ht="18" customHeight="1" spans="1:18">
      <c r="A10" s="14"/>
      <c r="B10" s="15"/>
      <c r="C10" s="16"/>
      <c r="D10" s="16"/>
      <c r="E10" s="16"/>
      <c r="F10" s="17"/>
      <c r="G10" s="18"/>
      <c r="H10" s="17"/>
      <c r="I10" s="17"/>
      <c r="J10" s="17"/>
      <c r="K10" s="93"/>
      <c r="L10" s="17"/>
      <c r="M10" s="17"/>
      <c r="N10" s="94">
        <f t="shared" si="0"/>
        <v>0</v>
      </c>
      <c r="O10" s="96"/>
      <c r="R10" s="121"/>
    </row>
    <row r="11" ht="18" customHeight="1" spans="1:15">
      <c r="A11" s="14"/>
      <c r="B11" s="15"/>
      <c r="C11" s="16"/>
      <c r="D11" s="16"/>
      <c r="E11" s="16"/>
      <c r="F11" s="17"/>
      <c r="G11" s="19"/>
      <c r="H11" s="17"/>
      <c r="I11" s="17"/>
      <c r="J11" s="17"/>
      <c r="K11" s="93"/>
      <c r="L11" s="17"/>
      <c r="M11" s="17"/>
      <c r="N11" s="94">
        <f t="shared" si="0"/>
        <v>0</v>
      </c>
      <c r="O11" s="96"/>
    </row>
    <row r="12" ht="18" customHeight="1" spans="1:15">
      <c r="A12" s="14"/>
      <c r="B12" s="15"/>
      <c r="C12" s="16"/>
      <c r="D12" s="16"/>
      <c r="E12" s="16"/>
      <c r="F12" s="17"/>
      <c r="G12" s="19"/>
      <c r="H12" s="17"/>
      <c r="I12" s="17"/>
      <c r="J12" s="17"/>
      <c r="K12" s="93"/>
      <c r="L12" s="17"/>
      <c r="M12" s="17"/>
      <c r="N12" s="94">
        <f t="shared" si="0"/>
        <v>0</v>
      </c>
      <c r="O12" s="96"/>
    </row>
    <row r="13" ht="18" customHeight="1" spans="1:15">
      <c r="A13" s="14"/>
      <c r="B13" s="15"/>
      <c r="C13" s="16"/>
      <c r="D13" s="16"/>
      <c r="E13" s="16"/>
      <c r="F13" s="17"/>
      <c r="G13" s="19"/>
      <c r="H13" s="17"/>
      <c r="I13" s="17"/>
      <c r="J13" s="17"/>
      <c r="K13" s="93"/>
      <c r="L13" s="17"/>
      <c r="M13" s="17"/>
      <c r="N13" s="94">
        <f t="shared" si="0"/>
        <v>0</v>
      </c>
      <c r="O13" s="96"/>
    </row>
    <row r="14" ht="18" customHeight="1" spans="1:15">
      <c r="A14" s="14"/>
      <c r="B14" s="15"/>
      <c r="C14" s="16"/>
      <c r="D14" s="16"/>
      <c r="E14" s="16"/>
      <c r="F14" s="17"/>
      <c r="G14" s="19"/>
      <c r="H14" s="17"/>
      <c r="I14" s="17"/>
      <c r="J14" s="17"/>
      <c r="K14" s="93"/>
      <c r="L14" s="17"/>
      <c r="M14" s="17"/>
      <c r="N14" s="94">
        <f t="shared" si="0"/>
        <v>0</v>
      </c>
      <c r="O14" s="96"/>
    </row>
    <row r="15" ht="18" customHeight="1" spans="1:15">
      <c r="A15" s="14"/>
      <c r="B15" s="15"/>
      <c r="C15" s="16"/>
      <c r="D15" s="16"/>
      <c r="E15" s="16"/>
      <c r="F15" s="17"/>
      <c r="G15" s="19"/>
      <c r="H15" s="17"/>
      <c r="I15" s="17"/>
      <c r="J15" s="17"/>
      <c r="K15" s="93"/>
      <c r="L15" s="51"/>
      <c r="M15" s="51"/>
      <c r="N15" s="94">
        <f t="shared" si="0"/>
        <v>0</v>
      </c>
      <c r="O15" s="97"/>
    </row>
    <row r="16" ht="24" customHeight="1" spans="1:15">
      <c r="A16" s="20" t="s">
        <v>17</v>
      </c>
      <c r="B16" s="21">
        <f>SUM(N5:N15)</f>
        <v>0</v>
      </c>
      <c r="C16" s="22"/>
      <c r="D16" s="22"/>
      <c r="E16" s="23"/>
      <c r="F16" s="24" t="s">
        <v>18</v>
      </c>
      <c r="G16" s="25"/>
      <c r="H16" s="25"/>
      <c r="I16" s="21" t="s">
        <v>19</v>
      </c>
      <c r="J16" s="22"/>
      <c r="K16" s="22"/>
      <c r="L16" s="98"/>
      <c r="M16" s="98"/>
      <c r="N16" s="98"/>
      <c r="O16" s="99"/>
    </row>
    <row r="17" ht="26.1" customHeight="1" spans="1:15">
      <c r="A17" s="26"/>
      <c r="B17" s="27"/>
      <c r="C17" s="28"/>
      <c r="D17" s="28"/>
      <c r="E17" s="29"/>
      <c r="F17" s="30"/>
      <c r="G17" s="31"/>
      <c r="H17" s="31"/>
      <c r="I17" s="27"/>
      <c r="J17" s="28"/>
      <c r="K17" s="28"/>
      <c r="L17" s="100"/>
      <c r="M17" s="100"/>
      <c r="N17" s="100"/>
      <c r="O17" s="101"/>
    </row>
    <row r="18" ht="18" customHeight="1" spans="1:15">
      <c r="A18" s="32" t="s">
        <v>20</v>
      </c>
      <c r="B18" s="33"/>
      <c r="C18" s="33"/>
      <c r="D18" s="33"/>
      <c r="E18" s="34" t="s">
        <v>21</v>
      </c>
      <c r="F18" s="34"/>
      <c r="G18" s="34"/>
      <c r="H18" s="35"/>
      <c r="I18" s="33" t="s">
        <v>22</v>
      </c>
      <c r="J18" s="33"/>
      <c r="K18" s="33"/>
      <c r="L18" s="102" t="s">
        <v>23</v>
      </c>
      <c r="M18" s="34"/>
      <c r="N18" s="34"/>
      <c r="O18" s="103"/>
    </row>
    <row r="19" ht="18" customHeight="1" spans="1:15">
      <c r="A19" s="36"/>
      <c r="B19" s="37"/>
      <c r="C19" s="37"/>
      <c r="D19" s="37"/>
      <c r="E19" s="38"/>
      <c r="F19" s="38"/>
      <c r="G19" s="38"/>
      <c r="H19" s="39"/>
      <c r="I19" s="37"/>
      <c r="J19" s="37"/>
      <c r="K19" s="37"/>
      <c r="L19" s="104"/>
      <c r="M19" s="38"/>
      <c r="N19" s="38"/>
      <c r="O19" s="105"/>
    </row>
    <row r="20" ht="13.95" customHeight="1" spans="1:14">
      <c r="A20" s="40" t="s">
        <v>24</v>
      </c>
      <c r="B20" s="40"/>
      <c r="C20" s="40"/>
      <c r="D20" s="40"/>
      <c r="E20" s="40"/>
      <c r="F20" s="40"/>
      <c r="G20" s="41" t="s">
        <v>25</v>
      </c>
      <c r="H20" s="41"/>
      <c r="I20" s="41"/>
      <c r="J20" s="41"/>
      <c r="K20" s="41"/>
      <c r="L20" s="43"/>
      <c r="M20" s="43"/>
      <c r="N20" s="43"/>
    </row>
    <row r="21" spans="1:14">
      <c r="A21" s="42"/>
      <c r="B21" s="42"/>
      <c r="C21" s="42"/>
      <c r="D21" s="42"/>
      <c r="E21" s="42"/>
      <c r="F21" s="42"/>
      <c r="G21" s="43"/>
      <c r="H21" s="43"/>
      <c r="I21" s="43"/>
      <c r="J21" s="43"/>
      <c r="K21" s="43"/>
      <c r="L21" s="43"/>
      <c r="M21" s="43"/>
      <c r="N21" s="43"/>
    </row>
    <row r="22" spans="1:14">
      <c r="A22" s="42"/>
      <c r="B22" s="42"/>
      <c r="C22" s="42"/>
      <c r="D22" s="42"/>
      <c r="E22" s="42"/>
      <c r="F22" s="42"/>
      <c r="G22" s="43"/>
      <c r="H22" s="43"/>
      <c r="I22" s="43"/>
      <c r="J22" s="43"/>
      <c r="K22" s="43"/>
      <c r="L22" s="43"/>
      <c r="M22" s="43"/>
      <c r="N22" s="43"/>
    </row>
    <row r="23" spans="1:14">
      <c r="A23" s="42"/>
      <c r="B23" s="42"/>
      <c r="C23" s="42"/>
      <c r="D23" s="42"/>
      <c r="E23" s="42"/>
      <c r="F23" s="42"/>
      <c r="G23" s="43"/>
      <c r="H23" s="43"/>
      <c r="I23" s="43"/>
      <c r="J23" s="43"/>
      <c r="K23" s="43"/>
      <c r="L23" s="43"/>
      <c r="M23" s="43"/>
      <c r="N23" s="43"/>
    </row>
    <row r="24" ht="39" customHeight="1"/>
    <row r="25" ht="20.55" customHeight="1" spans="1:13">
      <c r="A25" s="2" t="s">
        <v>26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ht="18.45" customHeight="1" spans="1:13">
      <c r="A26" s="3" t="str">
        <f>A2</f>
        <v>（     —     学年第    学期）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="1" customFormat="1" ht="19.95" customHeight="1" spans="1:13">
      <c r="A27" s="5" t="s">
        <v>2</v>
      </c>
      <c r="B27" s="6">
        <f>B3</f>
        <v>0</v>
      </c>
      <c r="C27" s="6"/>
      <c r="D27" s="6"/>
      <c r="E27" s="7" t="s">
        <v>3</v>
      </c>
      <c r="F27" s="8">
        <f>F3</f>
        <v>0</v>
      </c>
      <c r="G27" s="8"/>
      <c r="H27" s="8"/>
      <c r="I27" s="90"/>
      <c r="J27" s="8"/>
      <c r="K27" s="77"/>
      <c r="L27" s="7"/>
      <c r="M27" s="91"/>
    </row>
    <row r="28" ht="19.5" customHeight="1" spans="1:16">
      <c r="A28" s="44" t="s">
        <v>27</v>
      </c>
      <c r="B28" s="45"/>
      <c r="C28" s="45"/>
      <c r="D28" s="45"/>
      <c r="E28" s="46"/>
      <c r="F28" s="46"/>
      <c r="G28" s="46"/>
      <c r="H28" s="46"/>
      <c r="I28" s="46"/>
      <c r="J28" s="46"/>
      <c r="K28" s="46"/>
      <c r="L28" s="45"/>
      <c r="M28" s="106"/>
      <c r="P28" s="107"/>
    </row>
    <row r="29" ht="22.95" customHeight="1" spans="1:13">
      <c r="A29" s="47" t="s">
        <v>28</v>
      </c>
      <c r="B29" s="48"/>
      <c r="C29" s="13" t="s">
        <v>29</v>
      </c>
      <c r="D29" s="13" t="s">
        <v>30</v>
      </c>
      <c r="E29" s="13" t="s">
        <v>31</v>
      </c>
      <c r="F29" s="49" t="s">
        <v>32</v>
      </c>
      <c r="G29" s="50"/>
      <c r="H29" s="50"/>
      <c r="I29" s="50"/>
      <c r="J29" s="108"/>
      <c r="K29" s="13" t="s">
        <v>33</v>
      </c>
      <c r="L29" s="13" t="s">
        <v>15</v>
      </c>
      <c r="M29" s="92" t="s">
        <v>16</v>
      </c>
    </row>
    <row r="30" ht="16.05" customHeight="1" spans="1:13">
      <c r="A30" s="14" t="s">
        <v>34</v>
      </c>
      <c r="B30" s="15"/>
      <c r="C30" s="17"/>
      <c r="D30" s="51" t="s">
        <v>35</v>
      </c>
      <c r="E30" s="17" t="s">
        <v>36</v>
      </c>
      <c r="F30" s="17"/>
      <c r="G30" s="17"/>
      <c r="H30" s="17"/>
      <c r="I30" s="17"/>
      <c r="J30" s="17"/>
      <c r="K30" s="17"/>
      <c r="L30" s="109">
        <f>C30*8</f>
        <v>0</v>
      </c>
      <c r="M30" s="110"/>
    </row>
    <row r="31" ht="16.05" customHeight="1" spans="1:13">
      <c r="A31" s="52"/>
      <c r="B31" s="19"/>
      <c r="C31" s="53"/>
      <c r="D31" s="54" t="s">
        <v>35</v>
      </c>
      <c r="E31" s="53" t="s">
        <v>37</v>
      </c>
      <c r="F31" s="53"/>
      <c r="G31" s="53"/>
      <c r="H31" s="53"/>
      <c r="I31" s="53"/>
      <c r="J31" s="53"/>
      <c r="K31" s="53"/>
      <c r="L31" s="109">
        <f>C31*6</f>
        <v>0</v>
      </c>
      <c r="M31" s="111"/>
    </row>
    <row r="32" ht="16.05" customHeight="1" spans="1:13">
      <c r="A32" s="52"/>
      <c r="B32" s="19"/>
      <c r="C32" s="53"/>
      <c r="D32" s="54" t="s">
        <v>35</v>
      </c>
      <c r="E32" s="53" t="s">
        <v>38</v>
      </c>
      <c r="F32" s="55"/>
      <c r="G32" s="56"/>
      <c r="H32" s="56"/>
      <c r="I32" s="56"/>
      <c r="J32" s="56"/>
      <c r="K32" s="112"/>
      <c r="L32" s="109">
        <f>C32*10</f>
        <v>0</v>
      </c>
      <c r="M32" s="111"/>
    </row>
    <row r="33" ht="16.05" customHeight="1" spans="1:13">
      <c r="A33" s="52"/>
      <c r="B33" s="19"/>
      <c r="C33" s="53"/>
      <c r="D33" s="54" t="s">
        <v>35</v>
      </c>
      <c r="E33" s="53" t="s">
        <v>39</v>
      </c>
      <c r="F33" s="53"/>
      <c r="G33" s="53"/>
      <c r="H33" s="53"/>
      <c r="I33" s="53"/>
      <c r="J33" s="53"/>
      <c r="K33" s="53"/>
      <c r="L33" s="109">
        <f>C33*4</f>
        <v>0</v>
      </c>
      <c r="M33" s="111"/>
    </row>
    <row r="34" ht="16.05" customHeight="1" spans="1:13">
      <c r="A34" s="57" t="s">
        <v>40</v>
      </c>
      <c r="B34" s="58"/>
      <c r="C34" s="53"/>
      <c r="D34" s="54" t="s">
        <v>41</v>
      </c>
      <c r="E34" s="53" t="s">
        <v>42</v>
      </c>
      <c r="F34" s="17"/>
      <c r="G34" s="17"/>
      <c r="H34" s="17"/>
      <c r="I34" s="17"/>
      <c r="J34" s="17"/>
      <c r="K34" s="17"/>
      <c r="L34" s="109">
        <f>C34*2</f>
        <v>0</v>
      </c>
      <c r="M34" s="111"/>
    </row>
    <row r="35" ht="16.05" customHeight="1" spans="1:13">
      <c r="A35" s="59" t="s">
        <v>43</v>
      </c>
      <c r="B35" s="60"/>
      <c r="C35" s="53"/>
      <c r="D35" s="53" t="s">
        <v>35</v>
      </c>
      <c r="E35" s="53" t="s">
        <v>42</v>
      </c>
      <c r="F35" s="53"/>
      <c r="G35" s="53"/>
      <c r="H35" s="53"/>
      <c r="I35" s="53"/>
      <c r="J35" s="53"/>
      <c r="K35" s="53"/>
      <c r="L35" s="109">
        <f>C35*2</f>
        <v>0</v>
      </c>
      <c r="M35" s="111"/>
    </row>
    <row r="36" ht="16.05" customHeight="1" spans="1:13">
      <c r="A36" s="59" t="s">
        <v>44</v>
      </c>
      <c r="B36" s="61"/>
      <c r="C36" s="53"/>
      <c r="D36" s="54" t="s">
        <v>45</v>
      </c>
      <c r="E36" s="53" t="s">
        <v>42</v>
      </c>
      <c r="F36" s="55"/>
      <c r="G36" s="56"/>
      <c r="H36" s="56"/>
      <c r="I36" s="56"/>
      <c r="J36" s="56"/>
      <c r="K36" s="112"/>
      <c r="L36" s="109">
        <f>C36*2</f>
        <v>0</v>
      </c>
      <c r="M36" s="111"/>
    </row>
    <row r="37" ht="16.05" customHeight="1" spans="1:13">
      <c r="A37" s="59" t="s">
        <v>46</v>
      </c>
      <c r="B37" s="60"/>
      <c r="C37" s="53"/>
      <c r="D37" s="53" t="s">
        <v>35</v>
      </c>
      <c r="E37" s="53" t="s">
        <v>42</v>
      </c>
      <c r="F37" s="55"/>
      <c r="G37" s="56"/>
      <c r="H37" s="56"/>
      <c r="I37" s="56"/>
      <c r="J37" s="56"/>
      <c r="K37" s="112"/>
      <c r="L37" s="53">
        <f>C37*2</f>
        <v>0</v>
      </c>
      <c r="M37" s="111"/>
    </row>
    <row r="38" ht="16.05" customHeight="1" spans="1:13">
      <c r="A38" s="62" t="s">
        <v>47</v>
      </c>
      <c r="B38" s="63"/>
      <c r="C38" s="53"/>
      <c r="D38" s="54" t="s">
        <v>48</v>
      </c>
      <c r="E38" s="53" t="s">
        <v>49</v>
      </c>
      <c r="F38" s="55"/>
      <c r="G38" s="56"/>
      <c r="H38" s="56"/>
      <c r="I38" s="56"/>
      <c r="J38" s="112"/>
      <c r="K38" s="53">
        <f>C38*20</f>
        <v>0</v>
      </c>
      <c r="L38" s="109"/>
      <c r="M38" s="111"/>
    </row>
    <row r="39" ht="16.05" customHeight="1" spans="1:13">
      <c r="A39" s="64"/>
      <c r="B39" s="65"/>
      <c r="C39" s="53"/>
      <c r="D39" s="51"/>
      <c r="E39" s="53" t="s">
        <v>50</v>
      </c>
      <c r="F39" s="55"/>
      <c r="G39" s="56"/>
      <c r="H39" s="56"/>
      <c r="I39" s="56"/>
      <c r="J39" s="112"/>
      <c r="K39" s="53">
        <f>C39*14</f>
        <v>0</v>
      </c>
      <c r="L39" s="109"/>
      <c r="M39" s="111"/>
    </row>
    <row r="40" ht="16.05" customHeight="1" spans="1:13">
      <c r="A40" s="57"/>
      <c r="B40" s="66"/>
      <c r="C40" s="53"/>
      <c r="D40" s="51"/>
      <c r="E40" s="53" t="s">
        <v>51</v>
      </c>
      <c r="F40" s="55"/>
      <c r="G40" s="56"/>
      <c r="H40" s="56"/>
      <c r="I40" s="56"/>
      <c r="J40" s="112"/>
      <c r="K40" s="53">
        <f>C40*8</f>
        <v>0</v>
      </c>
      <c r="L40" s="109"/>
      <c r="M40" s="111"/>
    </row>
    <row r="41" ht="16.05" customHeight="1" spans="1:13">
      <c r="A41" s="62" t="s">
        <v>52</v>
      </c>
      <c r="B41" s="63"/>
      <c r="C41" s="53"/>
      <c r="D41" s="54" t="s">
        <v>48</v>
      </c>
      <c r="E41" s="53" t="s">
        <v>49</v>
      </c>
      <c r="F41" s="55"/>
      <c r="G41" s="56"/>
      <c r="H41" s="56"/>
      <c r="I41" s="56"/>
      <c r="J41" s="112"/>
      <c r="K41" s="53">
        <f>C41*50</f>
        <v>0</v>
      </c>
      <c r="L41" s="109"/>
      <c r="M41" s="111"/>
    </row>
    <row r="42" ht="16.05" customHeight="1" spans="1:13">
      <c r="A42" s="64"/>
      <c r="B42" s="65"/>
      <c r="C42" s="53"/>
      <c r="D42" s="51"/>
      <c r="E42" s="67" t="s">
        <v>53</v>
      </c>
      <c r="F42" s="55"/>
      <c r="G42" s="56"/>
      <c r="H42" s="56"/>
      <c r="I42" s="56"/>
      <c r="J42" s="112"/>
      <c r="K42" s="53">
        <f>C42*45</f>
        <v>0</v>
      </c>
      <c r="L42" s="109"/>
      <c r="M42" s="111"/>
    </row>
    <row r="43" ht="16.05" customHeight="1" spans="1:13">
      <c r="A43" s="64"/>
      <c r="B43" s="65"/>
      <c r="C43" s="53"/>
      <c r="D43" s="51"/>
      <c r="E43" s="53" t="s">
        <v>50</v>
      </c>
      <c r="F43" s="55"/>
      <c r="G43" s="56"/>
      <c r="H43" s="56"/>
      <c r="I43" s="56"/>
      <c r="J43" s="112"/>
      <c r="K43" s="53">
        <f>C43*35</f>
        <v>0</v>
      </c>
      <c r="L43" s="109"/>
      <c r="M43" s="111"/>
    </row>
    <row r="44" ht="16.05" customHeight="1" spans="1:13">
      <c r="A44" s="64"/>
      <c r="B44" s="65"/>
      <c r="C44" s="53"/>
      <c r="D44" s="51"/>
      <c r="E44" s="68" t="s">
        <v>54</v>
      </c>
      <c r="F44" s="55"/>
      <c r="G44" s="56"/>
      <c r="H44" s="56"/>
      <c r="I44" s="56"/>
      <c r="J44" s="112"/>
      <c r="K44" s="53">
        <f>C44*30</f>
        <v>0</v>
      </c>
      <c r="L44" s="109"/>
      <c r="M44" s="111"/>
    </row>
    <row r="45" ht="16.05" customHeight="1" spans="1:13">
      <c r="A45" s="64"/>
      <c r="B45" s="65"/>
      <c r="C45" s="53"/>
      <c r="D45" s="51"/>
      <c r="E45" s="53" t="s">
        <v>55</v>
      </c>
      <c r="F45" s="55"/>
      <c r="G45" s="56"/>
      <c r="H45" s="56"/>
      <c r="I45" s="56"/>
      <c r="J45" s="112"/>
      <c r="K45" s="53">
        <f>C45*10</f>
        <v>0</v>
      </c>
      <c r="L45" s="109"/>
      <c r="M45" s="111"/>
    </row>
    <row r="46" ht="16.05" customHeight="1" spans="1:13">
      <c r="A46" s="57"/>
      <c r="B46" s="66"/>
      <c r="C46" s="53"/>
      <c r="D46" s="51"/>
      <c r="E46" s="53" t="s">
        <v>51</v>
      </c>
      <c r="F46" s="55"/>
      <c r="G46" s="56"/>
      <c r="H46" s="56"/>
      <c r="I46" s="56"/>
      <c r="J46" s="112"/>
      <c r="K46" s="53">
        <f>C46*5</f>
        <v>0</v>
      </c>
      <c r="L46" s="109"/>
      <c r="M46" s="111"/>
    </row>
    <row r="47" ht="16.05" customHeight="1" spans="1:13">
      <c r="A47" s="64" t="s">
        <v>56</v>
      </c>
      <c r="B47" s="65"/>
      <c r="C47" s="53"/>
      <c r="D47" s="54" t="s">
        <v>48</v>
      </c>
      <c r="E47" s="17" t="s">
        <v>49</v>
      </c>
      <c r="F47" s="55"/>
      <c r="G47" s="56"/>
      <c r="H47" s="56"/>
      <c r="I47" s="56"/>
      <c r="J47" s="112"/>
      <c r="K47" s="53">
        <f>C47*40</f>
        <v>0</v>
      </c>
      <c r="L47" s="109"/>
      <c r="M47" s="111"/>
    </row>
    <row r="48" ht="16.05" customHeight="1" spans="1:13">
      <c r="A48" s="64"/>
      <c r="B48" s="65"/>
      <c r="C48" s="53"/>
      <c r="D48" s="51"/>
      <c r="E48" s="67" t="s">
        <v>53</v>
      </c>
      <c r="F48" s="55"/>
      <c r="G48" s="56"/>
      <c r="H48" s="56"/>
      <c r="I48" s="56"/>
      <c r="J48" s="112"/>
      <c r="K48" s="53">
        <f>C48*35</f>
        <v>0</v>
      </c>
      <c r="L48" s="109"/>
      <c r="M48" s="111"/>
    </row>
    <row r="49" ht="16.05" customHeight="1" spans="1:13">
      <c r="A49" s="64"/>
      <c r="B49" s="65"/>
      <c r="C49" s="53"/>
      <c r="D49" s="51"/>
      <c r="E49" s="53" t="s">
        <v>50</v>
      </c>
      <c r="F49" s="55"/>
      <c r="G49" s="56"/>
      <c r="H49" s="56"/>
      <c r="I49" s="56"/>
      <c r="J49" s="112"/>
      <c r="K49" s="53">
        <f>C49*30</f>
        <v>0</v>
      </c>
      <c r="L49" s="109"/>
      <c r="M49" s="111"/>
    </row>
    <row r="50" ht="16.05" customHeight="1" spans="1:13">
      <c r="A50" s="64"/>
      <c r="B50" s="65"/>
      <c r="C50" s="54"/>
      <c r="D50" s="51"/>
      <c r="E50" s="68" t="s">
        <v>54</v>
      </c>
      <c r="F50" s="55"/>
      <c r="G50" s="56"/>
      <c r="H50" s="56"/>
      <c r="I50" s="56"/>
      <c r="J50" s="112"/>
      <c r="K50" s="54">
        <f>C50*25</f>
        <v>0</v>
      </c>
      <c r="L50" s="109"/>
      <c r="M50" s="113"/>
    </row>
    <row r="51" ht="16.05" customHeight="1" spans="1:13">
      <c r="A51" s="69"/>
      <c r="B51" s="70"/>
      <c r="C51" s="71"/>
      <c r="D51" s="72"/>
      <c r="E51" s="72" t="s">
        <v>55</v>
      </c>
      <c r="F51" s="73"/>
      <c r="G51" s="74"/>
      <c r="H51" s="74"/>
      <c r="I51" s="74"/>
      <c r="J51" s="114"/>
      <c r="K51" s="71">
        <f>C51*8</f>
        <v>0</v>
      </c>
      <c r="L51" s="39"/>
      <c r="M51" s="115"/>
    </row>
    <row r="52" ht="16.05" customHeight="1" spans="6:13">
      <c r="F52" s="24" t="s">
        <v>57</v>
      </c>
      <c r="G52" s="75">
        <f>SUM(L30:L51)</f>
        <v>0</v>
      </c>
      <c r="H52" s="75"/>
      <c r="I52" s="116"/>
      <c r="J52" s="24" t="s">
        <v>58</v>
      </c>
      <c r="K52" s="24"/>
      <c r="L52" s="98"/>
      <c r="M52" s="117"/>
    </row>
    <row r="53" ht="16.05" customHeight="1" spans="6:13">
      <c r="F53" s="30"/>
      <c r="G53" s="76"/>
      <c r="H53" s="76"/>
      <c r="I53" s="118"/>
      <c r="J53" s="30"/>
      <c r="K53" s="30"/>
      <c r="L53" s="100"/>
      <c r="M53" s="119"/>
    </row>
    <row r="54" ht="35.25" customHeight="1" spans="10:11">
      <c r="J54" s="120"/>
      <c r="K54" s="120"/>
    </row>
    <row r="55" ht="20.25" spans="1:13">
      <c r="A55" s="2" t="s">
        <v>59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ht="20.1" customHeight="1" spans="1:13">
      <c r="A56" s="3" t="str">
        <f>A2</f>
        <v>（     —     学年第    学期）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="1" customFormat="1" ht="25.05" customHeight="1" spans="1:13">
      <c r="A57" s="77" t="s">
        <v>2</v>
      </c>
      <c r="B57" s="6">
        <f>B3</f>
        <v>0</v>
      </c>
      <c r="C57" s="6"/>
      <c r="D57" s="6"/>
      <c r="E57" s="7" t="s">
        <v>3</v>
      </c>
      <c r="F57" s="8">
        <f>F3</f>
        <v>0</v>
      </c>
      <c r="G57" s="8"/>
      <c r="H57" s="8"/>
      <c r="I57" s="90"/>
      <c r="J57" s="8"/>
      <c r="K57" s="77"/>
      <c r="L57" s="7"/>
      <c r="M57" s="91"/>
    </row>
    <row r="58" ht="32.25" customHeight="1" spans="1:16">
      <c r="A58" s="44" t="s">
        <v>60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106"/>
      <c r="P58" s="121"/>
    </row>
    <row r="59" ht="19.95" customHeight="1" spans="1:16">
      <c r="A59" s="47" t="s">
        <v>28</v>
      </c>
      <c r="B59" s="48"/>
      <c r="C59" s="13" t="s">
        <v>29</v>
      </c>
      <c r="D59" s="49" t="s">
        <v>30</v>
      </c>
      <c r="E59" s="49" t="s">
        <v>32</v>
      </c>
      <c r="F59" s="50"/>
      <c r="G59" s="50"/>
      <c r="H59" s="50"/>
      <c r="I59" s="50"/>
      <c r="J59" s="50"/>
      <c r="K59" s="108"/>
      <c r="L59" s="50" t="s">
        <v>15</v>
      </c>
      <c r="M59" s="122" t="s">
        <v>16</v>
      </c>
      <c r="N59" s="92"/>
      <c r="P59" s="121"/>
    </row>
    <row r="60" ht="18" customHeight="1" spans="1:16">
      <c r="A60" s="78" t="s">
        <v>61</v>
      </c>
      <c r="B60" s="79"/>
      <c r="C60" s="80"/>
      <c r="D60" s="81" t="s">
        <v>62</v>
      </c>
      <c r="E60" s="80"/>
      <c r="F60" s="80"/>
      <c r="G60" s="80"/>
      <c r="H60" s="80"/>
      <c r="I60" s="80"/>
      <c r="J60" s="80"/>
      <c r="K60" s="80"/>
      <c r="L60" s="123">
        <f>C60*4</f>
        <v>0</v>
      </c>
      <c r="M60" s="24" t="s">
        <v>63</v>
      </c>
      <c r="N60" s="124"/>
      <c r="P60" s="121"/>
    </row>
    <row r="61" ht="18" customHeight="1" spans="1:14">
      <c r="A61" s="82" t="s">
        <v>64</v>
      </c>
      <c r="B61" s="83"/>
      <c r="C61" s="54"/>
      <c r="D61" s="54" t="s">
        <v>65</v>
      </c>
      <c r="E61" s="17"/>
      <c r="F61" s="17"/>
      <c r="G61" s="17"/>
      <c r="H61" s="17"/>
      <c r="I61" s="17"/>
      <c r="J61" s="17"/>
      <c r="K61" s="17"/>
      <c r="L61" s="109">
        <f>IF(C61&gt;=4,8,C61*2)</f>
        <v>0</v>
      </c>
      <c r="M61" s="125" t="s">
        <v>66</v>
      </c>
      <c r="N61" s="111"/>
    </row>
    <row r="62" ht="18" customHeight="1" spans="1:14">
      <c r="A62" s="82" t="s">
        <v>67</v>
      </c>
      <c r="B62" s="83"/>
      <c r="C62" s="54"/>
      <c r="D62" s="54" t="s">
        <v>68</v>
      </c>
      <c r="E62" s="17"/>
      <c r="F62" s="17"/>
      <c r="G62" s="17"/>
      <c r="H62" s="17"/>
      <c r="I62" s="17"/>
      <c r="J62" s="17"/>
      <c r="K62" s="17"/>
      <c r="L62" s="109">
        <f>C62*10</f>
        <v>0</v>
      </c>
      <c r="M62" s="125" t="s">
        <v>66</v>
      </c>
      <c r="N62" s="111"/>
    </row>
    <row r="63" ht="18" customHeight="1" spans="1:16">
      <c r="A63" s="84" t="s">
        <v>69</v>
      </c>
      <c r="B63" s="85"/>
      <c r="C63" s="86"/>
      <c r="D63" s="87"/>
      <c r="E63" s="71"/>
      <c r="F63" s="71"/>
      <c r="G63" s="71"/>
      <c r="H63" s="71"/>
      <c r="I63" s="71"/>
      <c r="J63" s="71"/>
      <c r="K63" s="71"/>
      <c r="L63" s="39"/>
      <c r="M63" s="126" t="s">
        <v>63</v>
      </c>
      <c r="N63" s="127"/>
      <c r="P63" s="121"/>
    </row>
    <row r="64" ht="20.1" customHeight="1" spans="6:14">
      <c r="F64" s="88" t="s">
        <v>57</v>
      </c>
      <c r="G64" s="89">
        <f>SUM(L60:L63)</f>
        <v>0</v>
      </c>
      <c r="H64" s="89"/>
      <c r="I64" s="128"/>
      <c r="J64" s="88" t="s">
        <v>58</v>
      </c>
      <c r="K64" s="129"/>
      <c r="L64" s="130"/>
      <c r="M64" s="131"/>
      <c r="N64" s="132"/>
    </row>
    <row r="65" ht="20.1" customHeight="1" spans="6:14">
      <c r="F65" s="30"/>
      <c r="G65" s="76"/>
      <c r="H65" s="76"/>
      <c r="I65" s="118"/>
      <c r="J65" s="30"/>
      <c r="K65" s="164"/>
      <c r="L65" s="165"/>
      <c r="M65" s="166"/>
      <c r="N65" s="167"/>
    </row>
    <row r="66" ht="20.1" customHeight="1"/>
    <row r="67" ht="30.75" customHeight="1" spans="1:13">
      <c r="A67" s="44" t="s">
        <v>70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106"/>
    </row>
    <row r="68" ht="20.1" customHeight="1" spans="1:13">
      <c r="A68" s="47" t="s">
        <v>28</v>
      </c>
      <c r="B68" s="48" t="s">
        <v>71</v>
      </c>
      <c r="C68" s="13" t="s">
        <v>29</v>
      </c>
      <c r="D68" s="13" t="s">
        <v>30</v>
      </c>
      <c r="E68" s="13" t="s">
        <v>31</v>
      </c>
      <c r="F68" s="49" t="s">
        <v>32</v>
      </c>
      <c r="G68" s="50"/>
      <c r="H68" s="50"/>
      <c r="I68" s="50"/>
      <c r="J68" s="108"/>
      <c r="K68" s="13" t="s">
        <v>33</v>
      </c>
      <c r="L68" s="50" t="s">
        <v>15</v>
      </c>
      <c r="M68" s="168" t="s">
        <v>16</v>
      </c>
    </row>
    <row r="69" ht="18" customHeight="1" spans="1:13">
      <c r="A69" s="78" t="s">
        <v>72</v>
      </c>
      <c r="B69" s="133"/>
      <c r="C69" s="53"/>
      <c r="D69" s="54" t="s">
        <v>48</v>
      </c>
      <c r="E69" s="134" t="s">
        <v>73</v>
      </c>
      <c r="F69" s="55"/>
      <c r="G69" s="56"/>
      <c r="H69" s="56"/>
      <c r="I69" s="56"/>
      <c r="J69" s="112"/>
      <c r="K69" s="109">
        <f>C69*20</f>
        <v>0</v>
      </c>
      <c r="L69" s="109"/>
      <c r="M69" s="124"/>
    </row>
    <row r="70" ht="18" customHeight="1" spans="1:13">
      <c r="A70" s="135"/>
      <c r="B70" s="136"/>
      <c r="C70" s="53"/>
      <c r="D70" s="51"/>
      <c r="E70" s="137" t="s">
        <v>74</v>
      </c>
      <c r="F70" s="55"/>
      <c r="G70" s="56"/>
      <c r="H70" s="56"/>
      <c r="I70" s="56"/>
      <c r="J70" s="112"/>
      <c r="K70" s="109">
        <f>C70*15</f>
        <v>0</v>
      </c>
      <c r="L70" s="109"/>
      <c r="M70" s="110"/>
    </row>
    <row r="71" ht="18" customHeight="1" spans="1:13">
      <c r="A71" s="138"/>
      <c r="B71" s="139"/>
      <c r="C71" s="53"/>
      <c r="D71" s="17"/>
      <c r="E71" s="137" t="s">
        <v>75</v>
      </c>
      <c r="F71" s="55"/>
      <c r="G71" s="56"/>
      <c r="H71" s="56"/>
      <c r="I71" s="56"/>
      <c r="J71" s="112"/>
      <c r="K71" s="109">
        <f>C71*10</f>
        <v>0</v>
      </c>
      <c r="L71" s="109"/>
      <c r="M71" s="110"/>
    </row>
    <row r="72" ht="18" customHeight="1" spans="1:13">
      <c r="A72" s="140" t="s">
        <v>76</v>
      </c>
      <c r="B72" s="141"/>
      <c r="C72" s="54"/>
      <c r="D72" s="71" t="s">
        <v>48</v>
      </c>
      <c r="E72" s="142" t="s">
        <v>51</v>
      </c>
      <c r="F72" s="55"/>
      <c r="G72" s="56"/>
      <c r="H72" s="56"/>
      <c r="I72" s="56"/>
      <c r="J72" s="112"/>
      <c r="K72" s="163">
        <f>C72*20</f>
        <v>0</v>
      </c>
      <c r="L72" s="109"/>
      <c r="M72" s="169"/>
    </row>
    <row r="73" ht="18" customHeight="1" spans="1:13">
      <c r="A73" s="143" t="s">
        <v>77</v>
      </c>
      <c r="B73" s="144" t="s">
        <v>78</v>
      </c>
      <c r="C73" s="71"/>
      <c r="D73" s="71" t="s">
        <v>48</v>
      </c>
      <c r="E73" s="71" t="s">
        <v>51</v>
      </c>
      <c r="F73" s="55"/>
      <c r="G73" s="56"/>
      <c r="H73" s="56"/>
      <c r="I73" s="56"/>
      <c r="J73" s="112"/>
      <c r="K73" s="54">
        <f>C73*10</f>
        <v>0</v>
      </c>
      <c r="L73" s="109"/>
      <c r="M73" s="113" t="s">
        <v>79</v>
      </c>
    </row>
    <row r="74" ht="20.1" customHeight="1" spans="6:13">
      <c r="F74" s="24" t="s">
        <v>57</v>
      </c>
      <c r="G74" s="75">
        <f>SUM(L69:L73)</f>
        <v>0</v>
      </c>
      <c r="H74" s="75"/>
      <c r="I74" s="116"/>
      <c r="J74" s="24" t="s">
        <v>58</v>
      </c>
      <c r="K74" s="24"/>
      <c r="L74" s="98"/>
      <c r="M74" s="117"/>
    </row>
    <row r="75" ht="20.1" customHeight="1" spans="6:13">
      <c r="F75" s="30"/>
      <c r="G75" s="76"/>
      <c r="H75" s="76"/>
      <c r="I75" s="118"/>
      <c r="J75" s="30"/>
      <c r="K75" s="30"/>
      <c r="L75" s="100"/>
      <c r="M75" s="119"/>
    </row>
    <row r="76" ht="24" customHeight="1" spans="1:14">
      <c r="A76" s="145"/>
      <c r="B76" s="146"/>
      <c r="C76" s="146"/>
      <c r="D76" s="146"/>
      <c r="E76" s="147"/>
      <c r="F76" s="147"/>
      <c r="G76" s="147"/>
      <c r="H76" s="147"/>
      <c r="I76" s="146"/>
      <c r="J76" s="146"/>
      <c r="K76" s="147"/>
      <c r="L76" s="147"/>
      <c r="M76" s="147"/>
      <c r="N76" s="155"/>
    </row>
    <row r="77" spans="1:14">
      <c r="A77" s="148"/>
      <c r="B77" s="148"/>
      <c r="C77" s="148"/>
      <c r="D77" s="148"/>
      <c r="E77" s="149"/>
      <c r="F77" s="149"/>
      <c r="G77" s="149"/>
      <c r="H77" s="149"/>
      <c r="I77" s="148"/>
      <c r="J77" s="148"/>
      <c r="K77" s="148"/>
      <c r="L77" s="170"/>
      <c r="M77" s="170"/>
      <c r="N77" s="155"/>
    </row>
    <row r="78" spans="1:14">
      <c r="A78" s="148"/>
      <c r="B78" s="148"/>
      <c r="C78" s="148"/>
      <c r="D78" s="148"/>
      <c r="E78" s="149"/>
      <c r="F78" s="149"/>
      <c r="G78" s="149"/>
      <c r="H78" s="149"/>
      <c r="I78" s="148"/>
      <c r="J78" s="148"/>
      <c r="K78" s="148"/>
      <c r="L78" s="170"/>
      <c r="M78" s="170"/>
      <c r="N78" s="155"/>
    </row>
    <row r="79" ht="20.25" spans="1:13">
      <c r="A79" s="2" t="s">
        <v>80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ht="20.1" customHeight="1" spans="1:13">
      <c r="A80" s="3" t="str">
        <f>A2</f>
        <v>（     —     学年第    学期）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="1" customFormat="1" ht="25.05" customHeight="1" spans="1:13">
      <c r="A81" s="5" t="s">
        <v>2</v>
      </c>
      <c r="B81" s="6">
        <f>B3</f>
        <v>0</v>
      </c>
      <c r="C81" s="6"/>
      <c r="D81" s="6"/>
      <c r="E81" s="7" t="s">
        <v>3</v>
      </c>
      <c r="F81" s="8">
        <f>F3</f>
        <v>0</v>
      </c>
      <c r="G81" s="8"/>
      <c r="H81" s="8"/>
      <c r="I81" s="90"/>
      <c r="J81" s="8"/>
      <c r="K81" s="77"/>
      <c r="L81" s="7"/>
      <c r="M81" s="91"/>
    </row>
    <row r="82" ht="32.25" customHeight="1" spans="1:16">
      <c r="A82" s="44" t="s">
        <v>81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106"/>
      <c r="P82" s="121"/>
    </row>
    <row r="83" ht="20.1" customHeight="1" spans="1:13">
      <c r="A83" s="47" t="s">
        <v>82</v>
      </c>
      <c r="B83" s="50"/>
      <c r="C83" s="50"/>
      <c r="D83" s="50"/>
      <c r="E83" s="150"/>
      <c r="F83" s="50" t="s">
        <v>83</v>
      </c>
      <c r="G83" s="50"/>
      <c r="H83" s="50"/>
      <c r="I83" s="50"/>
      <c r="J83" s="150"/>
      <c r="K83" s="47" t="s">
        <v>16</v>
      </c>
      <c r="L83" s="50"/>
      <c r="M83" s="150"/>
    </row>
    <row r="84" ht="20.1" customHeight="1" spans="1:13">
      <c r="A84" s="151"/>
      <c r="B84" s="152"/>
      <c r="C84" s="152"/>
      <c r="D84" s="152"/>
      <c r="E84" s="153"/>
      <c r="F84" s="152"/>
      <c r="G84" s="152"/>
      <c r="H84" s="152"/>
      <c r="I84" s="152"/>
      <c r="J84" s="152"/>
      <c r="K84" s="151"/>
      <c r="L84" s="152"/>
      <c r="M84" s="153"/>
    </row>
    <row r="85" ht="20.1" customHeight="1" spans="1:13">
      <c r="A85" s="154"/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</row>
    <row r="86" ht="20.1" customHeight="1" spans="1:13">
      <c r="A86" s="154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</row>
    <row r="87" ht="20.1" customHeight="1" spans="4:4">
      <c r="D87" s="155"/>
    </row>
    <row r="88" ht="24" customHeight="1" spans="1:13">
      <c r="A88" s="156" t="s">
        <v>84</v>
      </c>
      <c r="B88" s="157"/>
      <c r="C88" s="157"/>
      <c r="D88" s="158"/>
      <c r="E88" s="159"/>
      <c r="F88" s="160"/>
      <c r="G88" s="160"/>
      <c r="H88" s="161"/>
      <c r="I88" s="22" t="s">
        <v>85</v>
      </c>
      <c r="J88" s="23"/>
      <c r="K88" s="171"/>
      <c r="L88" s="171"/>
      <c r="M88" s="172"/>
    </row>
    <row r="89" spans="1:13">
      <c r="A89" s="32" t="s">
        <v>20</v>
      </c>
      <c r="B89" s="33"/>
      <c r="C89" s="33"/>
      <c r="D89" s="148"/>
      <c r="E89" s="162" t="s">
        <v>21</v>
      </c>
      <c r="F89" s="162"/>
      <c r="G89" s="162"/>
      <c r="H89" s="163"/>
      <c r="I89" s="33" t="s">
        <v>22</v>
      </c>
      <c r="J89" s="173" t="s">
        <v>86</v>
      </c>
      <c r="K89" s="174"/>
      <c r="L89" s="174"/>
      <c r="M89" s="175"/>
    </row>
    <row r="90" ht="14.25" spans="1:13">
      <c r="A90" s="36"/>
      <c r="B90" s="37"/>
      <c r="C90" s="37"/>
      <c r="D90" s="37"/>
      <c r="E90" s="38" t="s">
        <v>87</v>
      </c>
      <c r="F90" s="38"/>
      <c r="G90" s="38"/>
      <c r="H90" s="39"/>
      <c r="I90" s="37"/>
      <c r="J90" s="176"/>
      <c r="K90" s="176"/>
      <c r="L90" s="176"/>
      <c r="M90" s="177"/>
    </row>
    <row r="91" ht="20.1" customHeight="1"/>
    <row r="92" ht="20.1" customHeight="1"/>
    <row r="93" ht="20.1" customHeight="1"/>
    <row r="94" ht="20.1" customHeight="1"/>
  </sheetData>
  <sheetProtection algorithmName="SHA-512" hashValue="jSfAhLodumlPsZOXiukzLsLXvb/7COFCflbKZeLYs7VRIiJ/XnHlrKlg2uLNl/8H2coPnPg5jk1kA46KuljRIQ==" saltValue="tXLMrhKnx7EBQqLhcpsdbA==" spinCount="100000" sheet="1" objects="1" scenarios="1"/>
  <protectedRanges>
    <protectedRange sqref="A2 B3 F3 L3:M3 O5:O15 G16 L16 E18 B18 J18 L18 A5:M15" name="主表1"/>
    <protectedRange sqref="F30:K36 F37:J51 C30:C51 M30:M51 L38:L52" name="副表1"/>
    <protectedRange sqref="C60:C62 L63:L64 C69:C73 F69:J73 L74 K76 B77 E76:E77 J77 L77 E60:K63 L69:M73 M60:M63 K88 B89 E88:E89 J89" name="副表2"/>
    <protectedRange sqref="A84:M84 E88 K88 B89:H90 J89" name="附表3"/>
  </protectedRanges>
  <mergeCells count="147">
    <mergeCell ref="A1:O1"/>
    <mergeCell ref="A2:M2"/>
    <mergeCell ref="B3:D3"/>
    <mergeCell ref="F3:J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A25:M25"/>
    <mergeCell ref="A26:M26"/>
    <mergeCell ref="B27:D27"/>
    <mergeCell ref="F27:J27"/>
    <mergeCell ref="A28:M28"/>
    <mergeCell ref="A29:B29"/>
    <mergeCell ref="F29:J29"/>
    <mergeCell ref="F30:K30"/>
    <mergeCell ref="F31:K31"/>
    <mergeCell ref="F32:K32"/>
    <mergeCell ref="F33:K33"/>
    <mergeCell ref="A34:B34"/>
    <mergeCell ref="F34:K34"/>
    <mergeCell ref="A35:B35"/>
    <mergeCell ref="F35:K35"/>
    <mergeCell ref="A36:B36"/>
    <mergeCell ref="F36:K36"/>
    <mergeCell ref="A37:B37"/>
    <mergeCell ref="F37:K37"/>
    <mergeCell ref="F38:J38"/>
    <mergeCell ref="F39:J39"/>
    <mergeCell ref="F40:J40"/>
    <mergeCell ref="F41:J41"/>
    <mergeCell ref="F42:J42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A55:M55"/>
    <mergeCell ref="A56:M56"/>
    <mergeCell ref="B57:D57"/>
    <mergeCell ref="F57:J57"/>
    <mergeCell ref="A58:N58"/>
    <mergeCell ref="A59:B59"/>
    <mergeCell ref="E59:K59"/>
    <mergeCell ref="M59:N59"/>
    <mergeCell ref="A60:B60"/>
    <mergeCell ref="E60:K60"/>
    <mergeCell ref="M60:N60"/>
    <mergeCell ref="A61:B61"/>
    <mergeCell ref="E61:K61"/>
    <mergeCell ref="M61:N61"/>
    <mergeCell ref="A62:B62"/>
    <mergeCell ref="E62:K62"/>
    <mergeCell ref="M62:N62"/>
    <mergeCell ref="A63:B63"/>
    <mergeCell ref="E63:K63"/>
    <mergeCell ref="M63:N63"/>
    <mergeCell ref="A67:M67"/>
    <mergeCell ref="A68:B68"/>
    <mergeCell ref="F68:J68"/>
    <mergeCell ref="F69:J69"/>
    <mergeCell ref="F70:J70"/>
    <mergeCell ref="F71:J71"/>
    <mergeCell ref="A72:B72"/>
    <mergeCell ref="F72:J72"/>
    <mergeCell ref="A73:B73"/>
    <mergeCell ref="F73:J73"/>
    <mergeCell ref="B76:C76"/>
    <mergeCell ref="E76:H76"/>
    <mergeCell ref="I76:J76"/>
    <mergeCell ref="K76:M76"/>
    <mergeCell ref="A79:M79"/>
    <mergeCell ref="A80:M80"/>
    <mergeCell ref="B81:D81"/>
    <mergeCell ref="F81:J81"/>
    <mergeCell ref="A82:M82"/>
    <mergeCell ref="A83:E83"/>
    <mergeCell ref="F83:J83"/>
    <mergeCell ref="K83:M83"/>
    <mergeCell ref="A84:E84"/>
    <mergeCell ref="F84:J84"/>
    <mergeCell ref="K84:M84"/>
    <mergeCell ref="A88:D88"/>
    <mergeCell ref="E88:H88"/>
    <mergeCell ref="I88:J88"/>
    <mergeCell ref="K88:M88"/>
    <mergeCell ref="A16:A17"/>
    <mergeCell ref="A18:A19"/>
    <mergeCell ref="A77:A78"/>
    <mergeCell ref="A89:A90"/>
    <mergeCell ref="D38:D40"/>
    <mergeCell ref="D41:D46"/>
    <mergeCell ref="D47:D51"/>
    <mergeCell ref="D69:D71"/>
    <mergeCell ref="F16:F17"/>
    <mergeCell ref="F52:F53"/>
    <mergeCell ref="F64:F65"/>
    <mergeCell ref="F74:F75"/>
    <mergeCell ref="I18:I19"/>
    <mergeCell ref="I52:I53"/>
    <mergeCell ref="I64:I65"/>
    <mergeCell ref="I74:I75"/>
    <mergeCell ref="I77:I78"/>
    <mergeCell ref="I89:I90"/>
    <mergeCell ref="B18:D19"/>
    <mergeCell ref="G16:H17"/>
    <mergeCell ref="E18:H19"/>
    <mergeCell ref="A30:B33"/>
    <mergeCell ref="A38:B40"/>
    <mergeCell ref="A47:B51"/>
    <mergeCell ref="J77:K78"/>
    <mergeCell ref="L77:M78"/>
    <mergeCell ref="A69:B71"/>
    <mergeCell ref="G64:H65"/>
    <mergeCell ref="E77:H78"/>
    <mergeCell ref="G74:H75"/>
    <mergeCell ref="J74:K75"/>
    <mergeCell ref="L74:M75"/>
    <mergeCell ref="B77:D78"/>
    <mergeCell ref="J52:K53"/>
    <mergeCell ref="L52:M53"/>
    <mergeCell ref="L64:N65"/>
    <mergeCell ref="G52:H53"/>
    <mergeCell ref="J64:K65"/>
    <mergeCell ref="A20:F23"/>
    <mergeCell ref="J18:K19"/>
    <mergeCell ref="I16:K17"/>
    <mergeCell ref="G20:N23"/>
    <mergeCell ref="A41:B46"/>
    <mergeCell ref="L18:O19"/>
    <mergeCell ref="L16:O17"/>
    <mergeCell ref="J89:M90"/>
    <mergeCell ref="B89:D90"/>
    <mergeCell ref="E89:H90"/>
    <mergeCell ref="B16:E17"/>
  </mergeCells>
  <dataValidations count="27">
    <dataValidation type="list" allowBlank="1" showInputMessage="1" showErrorMessage="1" promptTitle="说明信息：" prompt="●Ⅰ类：通识教育课、专业教育课、职业教育课 ●Ⅱ类：实验课、体育课、视唱课、合唱指挥课、即兴伴奏课、美术技能课、书法课、音乐大组课、音乐欣赏课、公共音乐课 ●Ⅲ类：单独开班的重修课 ●Ⅳ类：外语专业课 ●Ⅴ类：音乐专业课 ●Ⅵ类：舞蹈专业课 ●Ⅶ类：残障班课 ●Ⅷ类：公共选修课 ●IX类：技能训练课" sqref="B5:E5">
      <formula1>"Ⅰ类：通识教育课、专业教育课、职业教育课,Ⅱ类：实验课、体育课、视唱课、合唱指挥课、即兴伴奏课、美术技能课、书法课、音乐大组课、音乐欣赏课、公共音乐课,Ⅲ类：单独开班的重修课,Ⅳ类：外语专业课,Ⅴ类：音乐专业课,Ⅵ类：舞蹈专业课,Ⅶ类：残障班课,Ⅷ类：公共选修课,IX类：技能训练课"</formula1>
    </dataValidation>
    <dataValidation allowBlank="1" showInputMessage="1" showErrorMessage="1" promptTitle="注意" prompt="此列数据自动生成，请勿随意更改！如课时数有错，请检查相关数据是否填写正确！" sqref="L30:L36 L60:L62"/>
    <dataValidation allowBlank="1" showInputMessage="1" showErrorMessage="1" promptTitle="注意" prompt="此单元格数据自动生成，请勿随意更改！" sqref="B16"/>
    <dataValidation type="list" showInputMessage="1" showErrorMessage="1" sqref="B35 B30:B33 B37:B50 B61:B62 B69:B71">
      <formula1>"实践课程"</formula1>
    </dataValidation>
    <dataValidation allowBlank="1" showInputMessage="1" showErrorMessage="1" promptTitle="提醒" prompt="无需输入，自动填写！" sqref="B27:D27 F27:J27 B57:D57 F57:J57 B81:D81 F81:J81"/>
    <dataValidation type="decimal" operator="greaterThanOrEqual" showInputMessage="1" showErrorMessage="1" promptTitle="注意" prompt="以二级学院分配方案为准" sqref="L63">
      <formula1>0</formula1>
    </dataValidation>
    <dataValidation allowBlank="1" showInputMessage="1" showErrorMessage="1" promptTitle="友情提醒" prompt="&#10;此数据自动生成，请勿随意更改！如课时数有错，请检查相关数据是否填写正确！" sqref="B76 D76 I76 I88"/>
    <dataValidation type="list" allowBlank="1" showInputMessage="1" showErrorMessage="1" sqref="B51 B63 B73">
      <formula1>"实践课程"</formula1>
    </dataValidation>
    <dataValidation type="decimal" operator="greaterThanOrEqual" allowBlank="1" showInputMessage="1" showErrorMessage="1" promptTitle="友情提醒" prompt="无需填写“数量”，但需填写&quot;简要说明&quot;" sqref="C63">
      <formula1>0</formula1>
    </dataValidation>
    <dataValidation allowBlank="1" showInputMessage="1" showErrorMessage="1" promptTitle="友情提醒" prompt="无需填写“数量”，但需填写&quot;简要说明&quot;" sqref="E63:K63"/>
    <dataValidation type="list" allowBlank="1" showInputMessage="1" showErrorMessage="1" promptTitle="填写说明：仅限Ⅰ类，Ⅳ类，Ⅶ类可选" prompt="新开：指的是教师本人首次教授的课程（如同时教授N个班，只有一个班的课时享有“新开”优惠）。&#10;重复：除了首算与新开其他都算“重复”，无优惠。" sqref="K5:K15">
      <formula1>"新开,重复"</formula1>
    </dataValidation>
    <dataValidation allowBlank="1" showErrorMessage="1" promptTitle="友情提醒" prompt="&#10;此数据自动生成，请勿随意更改！如课时数有错，请检查相关数据是否填写正确！" sqref="E76:H76 E88:H88"/>
    <dataValidation allowBlank="1" showInputMessage="1" showErrorMessage="1" promptTitle="友情提醒：" prompt="请按教务系统中的准确数据填写" sqref="A5:A15"/>
    <dataValidation type="decimal" operator="greaterThanOrEqual" allowBlank="1" showInputMessage="1" showErrorMessage="1" sqref="C30:C51 C60:C62 C69:C73">
      <formula1>0</formula1>
    </dataValidation>
    <dataValidation allowBlank="1" showInputMessage="1" showErrorMessage="1" promptTitle="填写说明：" prompt="请输入该课程教学计划中本学期课时数" sqref="F5:F15"/>
    <dataValidation allowBlank="1" showInputMessage="1" showErrorMessage="1" promptTitle="友情提醒：" prompt="请按教务系统中的教学班名称填写" sqref="G5:G15"/>
    <dataValidation type="whole" operator="between" showInputMessage="1" showErrorMessage="1" promptTitle="友情提醒：" prompt="请按教务系统中准确的班级人数填写" sqref="H5:H15">
      <formula1>1</formula1>
      <formula2>300</formula2>
    </dataValidation>
    <dataValidation type="list" showInputMessage="1" showErrorMessage="1" promptTitle="填写说明：仅限Ⅰ类可选" prompt="I类课程不足30人时填写&#10;（&lt;30）" sqref="I5:I15">
      <formula1>"选课不足,招生不足/转专业等"</formula1>
    </dataValidation>
    <dataValidation showInputMessage="1" showErrorMessage="1" promptTitle="填写说明：仅限非Ⅶ类、Ⅷ类填写" prompt="请按教务系统中准确的融合生数填写&#10;融合生：指正常班级中随班的障碍性学生。" sqref="J5:J15"/>
    <dataValidation type="list" allowBlank="1" showInputMessage="1" showErrorMessage="1" sqref="J60:J62 J69:J71">
      <formula1>"3"</formula1>
    </dataValidation>
    <dataValidation allowBlank="1" showInputMessage="1" showErrorMessage="1" promptTitle="注意" prompt="此列数据自动生成，不可修改！&#10;由多名老师分配的课时，请在“简要说明”中说明！" sqref="K38:K51 K69:K73"/>
    <dataValidation type="whole" operator="between" allowBlank="1" showInputMessage="1" showErrorMessage="1" errorTitle="友情提醒：" error="你输入的天数已超出最大限定的数，请按要求更改，谢谢！" promptTitle="友情提醒：" prompt="&#10;请填写实际指导人数！" sqref="K60:K62">
      <formula1>0</formula1>
      <formula2>60</formula2>
    </dataValidation>
    <dataValidation type="whole" operator="between" allowBlank="1" showInputMessage="1" showErrorMessage="1" errorTitle="数值超出范围" error="数值超出范围" promptTitle="填写说明：" prompt="请输入该课程本学期书面作业次数（须提供完整的作业布置、批阅等证明材料至所在学院）" sqref="L5:L15">
      <formula1>0</formula1>
      <formula2>30</formula2>
    </dataValidation>
    <dataValidation allowBlank="1" showInputMessage="1" showErrorMessage="1" errorTitle="友情提醒" error="本单元格中含有公式，请按表格要求逐一填写各项内容后，即自动得出结果。" promptTitle="注意" prompt="此列数据自动生成，请勿随意更改！如课时数有错，请检查相关数据是否填写正确！" sqref="N5:N15"/>
    <dataValidation type="decimal" operator="lessThanOrEqual" allowBlank="1" showInputMessage="1" showErrorMessage="1" error="超过可分配课时" promptTitle="注意" prompt="自主填写，不可超过可分配课时！" sqref="L38:L51 L69:L73">
      <formula1>K38</formula1>
    </dataValidation>
    <dataValidation type="list" allowBlank="1" showInputMessage="1" showErrorMessage="1" errorTitle="内容不符合要求" error="内容不符合要求" promptTitle="填写说明：" prompt="请输入该课程本学期所在校区" sqref="M5:M15">
      <formula1>"栖霞,江宁,浦口"</formula1>
    </dataValidation>
    <dataValidation type="list" allowBlank="1" showInputMessage="1" showErrorMessage="1" promptTitle="说明信息：" prompt="●Ⅰ类：通识教育课、专业教育课、职业教育课  ●Ⅱ类：实验课、体育课、视唱课、合唱指挥课、即兴伴奏课、美术技能课、书法课、音乐大组课、音乐欣赏课、公共音乐课 ●Ⅲ类：单独开班的重修课 ●Ⅳ类：外语专业课 ●Ⅴ类：音乐专业课 ●Ⅵ类：舞蹈专业课 ●Ⅶ类：残障班课 ●Ⅷ类：公共选修课 ●IX类：技能训练课" sqref="B6:E15">
      <formula1>"Ⅰ类：通识教育课、专业教育课、职业教育课,Ⅱ类：实验课、体育课、视唱课、合唱指挥课、即兴伴奏课、美术技能课、书法课、音乐大组课、音乐欣赏课、公共音乐课,Ⅲ类：单独开班的重修课,Ⅳ类：外语专业课,Ⅴ类：音乐专业课,Ⅵ类：舞蹈专业课,Ⅶ类：残障班课,Ⅷ类：公共选修课,IX类：技能训练课"</formula1>
    </dataValidation>
  </dataValidations>
  <pageMargins left="0.75" right="0.75" top="1" bottom="1" header="0.511805555555556" footer="0.511805555555556"/>
  <pageSetup paperSize="9" scale="86" fitToHeight="0" orientation="landscape"/>
  <headerFooter/>
  <rowBreaks count="3" manualBreakCount="3">
    <brk id="24" max="16383" man="1"/>
    <brk id="53" max="13" man="1"/>
    <brk id="76" max="13" man="1"/>
  </rowBreaks>
  <ignoredErrors>
    <ignoredError sqref="K72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主表1" rangeCreator="" othersAccessPermission="edit"/>
    <arrUserId title="副表1" rangeCreator="" othersAccessPermission="edit"/>
    <arrUserId title="副表2" rangeCreator="" othersAccessPermission="edit"/>
    <arrUserId title="附表3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xiami1989</cp:lastModifiedBy>
  <dcterms:created xsi:type="dcterms:W3CDTF">2018-04-27T12:19:00Z</dcterms:created>
  <cp:lastPrinted>2022-11-22T09:08:00Z</cp:lastPrinted>
  <dcterms:modified xsi:type="dcterms:W3CDTF">2022-12-01T03:24:11Z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2052-11.1.0.13607</vt:lpwstr>
  </property>
  <property fmtid="{D5CDD505-2E9C-101B-9397-08002B2CF9AE}" pid="3" name="ICV">
    <vt:lpwstr>EF52296DA5DB4D1C86D3D1D85034964D</vt:lpwstr>
  </property>
</Properties>
</file>